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Archivio\Siti\giraldi.org\download\"/>
    </mc:Choice>
  </mc:AlternateContent>
  <xr:revisionPtr revIDLastSave="0" documentId="8_{B5E9C4F3-7246-47A7-8D8D-C70C38F66FD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EP" sheetId="1" r:id="rId1"/>
    <sheet name="intervallo dati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B14" i="1" l="1"/>
  <c r="H3" i="1" s="1"/>
  <c r="E7" i="1"/>
  <c r="B6" i="1"/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3" i="1"/>
  <c r="E10" i="1" s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A23" i="2" l="1"/>
  <c r="E11" i="1"/>
  <c r="D23" i="2" l="1"/>
  <c r="C23" i="2"/>
  <c r="B23" i="2"/>
</calcChain>
</file>

<file path=xl/sharedStrings.xml><?xml version="1.0" encoding="utf-8"?>
<sst xmlns="http://schemas.openxmlformats.org/spreadsheetml/2006/main" count="37" uniqueCount="28">
  <si>
    <t>ZEPPOLE 1 KG</t>
  </si>
  <si>
    <t>Retta costi totali [T]</t>
  </si>
  <si>
    <t>FARINA</t>
  </si>
  <si>
    <t>y=</t>
  </si>
  <si>
    <t>CV</t>
  </si>
  <si>
    <t>x</t>
  </si>
  <si>
    <t>+</t>
  </si>
  <si>
    <t>CF</t>
  </si>
  <si>
    <t>UOVA</t>
  </si>
  <si>
    <t>BURRO</t>
  </si>
  <si>
    <t>CREMA</t>
  </si>
  <si>
    <t>Retta ricavi [R]</t>
  </si>
  <si>
    <t>COSTI VARIABILI</t>
  </si>
  <si>
    <t>Prezzo</t>
  </si>
  <si>
    <t>PREZZO</t>
  </si>
  <si>
    <t xml:space="preserve"> </t>
  </si>
  <si>
    <t>x=</t>
  </si>
  <si>
    <t>Punto di
Equilibrio</t>
  </si>
  <si>
    <t>UTENZE</t>
  </si>
  <si>
    <t>retta
costi
fissi</t>
  </si>
  <si>
    <t>retta
ricavi</t>
  </si>
  <si>
    <t>R</t>
  </si>
  <si>
    <t>T</t>
  </si>
  <si>
    <t>Guadagno</t>
  </si>
  <si>
    <t>GESTIONE</t>
  </si>
  <si>
    <t>COSTI PERSONALE</t>
  </si>
  <si>
    <t>TOTALE COSTI FISSI</t>
  </si>
  <si>
    <t>COSTI FISSI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</si>
</sst>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&quot; €&quot;;[Red]\-#,##0.00&quot; €&quot;"/>
  </numFmts>
  <fonts count="5" x14ac:knownFonts="1"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FF8080"/>
      </patternFill>
    </fill>
    <fill>
      <patternFill patternType="solid">
        <fgColor rgb="FFFF0000"/>
        <bgColor rgb="FFC00000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3" xfId="1" applyNumberFormat="1" applyFont="1" applyBorder="1" applyAlignment="1" applyProtection="1">
      <alignment vertical="center"/>
    </xf>
    <xf numFmtId="0" fontId="0" fillId="2" borderId="7" xfId="0" applyFill="1" applyBorder="1" applyAlignment="1">
      <alignment horizontal="right" vertic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65" fontId="0" fillId="3" borderId="13" xfId="1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0" fontId="0" fillId="4" borderId="7" xfId="0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5" borderId="14" xfId="0" applyFont="1" applyFill="1" applyBorder="1" applyAlignment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0" fillId="0" borderId="3" xfId="1" applyFont="1" applyBorder="1" applyAlignment="1" applyProtection="1">
      <alignment vertical="center"/>
    </xf>
    <xf numFmtId="0" fontId="3" fillId="5" borderId="17" xfId="0" applyFont="1" applyFill="1" applyBorder="1" applyAlignment="1">
      <alignment horizontal="center"/>
    </xf>
    <xf numFmtId="164" fontId="3" fillId="5" borderId="18" xfId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164" fontId="0" fillId="3" borderId="13" xfId="1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4" fillId="0" borderId="3" xfId="1" applyBorder="1" applyProtection="1"/>
    <xf numFmtId="164" fontId="4" fillId="0" borderId="11" xfId="1" applyBorder="1" applyProtection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16" xfId="1" applyNumberFormat="1" applyFont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it-IT" sz="1400" b="0" strike="noStrike" spc="-1">
                <a:solidFill>
                  <a:srgbClr val="595959"/>
                </a:solidFill>
                <a:latin typeface="Calibri"/>
              </a:rPr>
              <a:t>Punto di Equilibrio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BEP!$D$1</c:f>
              <c:strCache>
                <c:ptCount val="1"/>
                <c:pt idx="0">
                  <c:v>Retta costi totali [T]</c:v>
                </c:pt>
              </c:strCache>
            </c:strRef>
          </c:tx>
          <c:spPr>
            <a:ln w="1908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39-4DD1-BBE7-27024F494CD1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'intervallo dati'!$A$3:$A$23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 formatCode="0">
                  <c:v>46.007537688442213</c:v>
                </c:pt>
              </c:numCache>
            </c:numRef>
          </c:xVal>
          <c:yVal>
            <c:numRef>
              <c:f>'intervallo dati'!$B$3:$B$23</c:f>
              <c:numCache>
                <c:formatCode>_-* #,##0.00" €"_-;\-* #,##0.00" €"_-;_-* \-??" €"_-;_-@_-</c:formatCode>
                <c:ptCount val="21"/>
                <c:pt idx="0">
                  <c:v>915.55</c:v>
                </c:pt>
                <c:pt idx="1">
                  <c:v>936.05</c:v>
                </c:pt>
                <c:pt idx="2">
                  <c:v>956.55</c:v>
                </c:pt>
                <c:pt idx="3">
                  <c:v>977.05</c:v>
                </c:pt>
                <c:pt idx="4">
                  <c:v>997.55</c:v>
                </c:pt>
                <c:pt idx="5">
                  <c:v>1018.05</c:v>
                </c:pt>
                <c:pt idx="6">
                  <c:v>1038.55</c:v>
                </c:pt>
                <c:pt idx="7">
                  <c:v>1059.05</c:v>
                </c:pt>
                <c:pt idx="8">
                  <c:v>1079.55</c:v>
                </c:pt>
                <c:pt idx="9">
                  <c:v>1100.05</c:v>
                </c:pt>
                <c:pt idx="10">
                  <c:v>1120.55</c:v>
                </c:pt>
                <c:pt idx="11">
                  <c:v>1141.05</c:v>
                </c:pt>
                <c:pt idx="12">
                  <c:v>1161.55</c:v>
                </c:pt>
                <c:pt idx="13">
                  <c:v>1182.05</c:v>
                </c:pt>
                <c:pt idx="14">
                  <c:v>1202.55</c:v>
                </c:pt>
                <c:pt idx="15">
                  <c:v>1223.05</c:v>
                </c:pt>
                <c:pt idx="16">
                  <c:v>1243.55</c:v>
                </c:pt>
                <c:pt idx="17">
                  <c:v>1264.05</c:v>
                </c:pt>
                <c:pt idx="18">
                  <c:v>1284.55</c:v>
                </c:pt>
                <c:pt idx="19">
                  <c:v>1305.05</c:v>
                </c:pt>
                <c:pt idx="20">
                  <c:v>1104.180904522613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9-4DD1-BBE7-27024F494CD1}"/>
            </c:ext>
          </c:extLst>
        </c:ser>
        <c:ser>
          <c:idx val="1"/>
          <c:order val="1"/>
          <c:tx>
            <c:strRef>
              <c:f>BEP!$D$5</c:f>
              <c:strCache>
                <c:ptCount val="1"/>
                <c:pt idx="0">
                  <c:v>Retta ricavi [R]</c:v>
                </c:pt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dLbl>
              <c:idx val="20"/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9-4DD1-BBE7-27024F494CD1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'intervallo dati'!$A$3:$A$23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 formatCode="0">
                  <c:v>46.007537688442213</c:v>
                </c:pt>
              </c:numCache>
            </c:numRef>
          </c:xVal>
          <c:yVal>
            <c:numRef>
              <c:f>'intervallo dati'!$C$3:$C$23</c:f>
              <c:numCache>
                <c:formatCode>_-* #,##0.00" €"_-;\-* #,##0.00" €"_-;_-* \-??" €"_-;_-@_-</c:formatCode>
                <c:ptCount val="21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  <c:pt idx="6">
                  <c:v>720</c:v>
                </c:pt>
                <c:pt idx="7">
                  <c:v>840</c:v>
                </c:pt>
                <c:pt idx="8">
                  <c:v>960</c:v>
                </c:pt>
                <c:pt idx="9">
                  <c:v>1080</c:v>
                </c:pt>
                <c:pt idx="10">
                  <c:v>1200</c:v>
                </c:pt>
                <c:pt idx="11">
                  <c:v>1320</c:v>
                </c:pt>
                <c:pt idx="12">
                  <c:v>1440</c:v>
                </c:pt>
                <c:pt idx="13">
                  <c:v>1560</c:v>
                </c:pt>
                <c:pt idx="14">
                  <c:v>1680</c:v>
                </c:pt>
                <c:pt idx="15">
                  <c:v>1800</c:v>
                </c:pt>
                <c:pt idx="16">
                  <c:v>1920</c:v>
                </c:pt>
                <c:pt idx="17">
                  <c:v>2040</c:v>
                </c:pt>
                <c:pt idx="18">
                  <c:v>2160</c:v>
                </c:pt>
                <c:pt idx="19">
                  <c:v>2280</c:v>
                </c:pt>
                <c:pt idx="20">
                  <c:v>1104.1809045226132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9-4DD1-BBE7-27024F49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37120"/>
        <c:axId val="198437696"/>
      </c:scatterChart>
      <c:valAx>
        <c:axId val="19843712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98437696"/>
        <c:crosses val="autoZero"/>
        <c:crossBetween val="midCat"/>
      </c:valAx>
      <c:valAx>
        <c:axId val="19843769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(\€* #,##0.00_);_(\€* \(#,##0.00\);_(\€* \-??_);_(@_)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98437120"/>
        <c:crosses val="autoZero"/>
        <c:crossBetween val="midCat"/>
      </c:valAx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it-IT" sz="1400" b="0" strike="noStrike" spc="-1">
                <a:solidFill>
                  <a:srgbClr val="595959"/>
                </a:solidFill>
                <a:latin typeface="Calibri"/>
              </a:rPr>
              <a:t>Grafico del Guadagno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'intervallo dati'!$D$2</c:f>
              <c:strCache>
                <c:ptCount val="1"/>
                <c:pt idx="0">
                  <c:v>Guadagno</c:v>
                </c:pt>
              </c:strCache>
            </c:strRef>
          </c:tx>
          <c:spPr>
            <a:ln w="190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E-4B5C-99C4-76FCC9F4856F}"/>
                </c:ext>
              </c:extLst>
            </c:dLbl>
            <c:dLbl>
              <c:idx val="12"/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E-4B5C-99C4-76FCC9F4856F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'intervallo dati'!$A$3:$A$23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 formatCode="0">
                  <c:v>46.007537688442213</c:v>
                </c:pt>
              </c:numCache>
            </c:numRef>
          </c:xVal>
          <c:yVal>
            <c:numRef>
              <c:f>'intervallo dati'!$D$3:$D$23</c:f>
              <c:numCache>
                <c:formatCode>_-* #,##0.00" €"_-;\-* #,##0.00" €"_-;_-* \-??" €"_-;_-@_-</c:formatCode>
                <c:ptCount val="21"/>
                <c:pt idx="0">
                  <c:v>-915.55</c:v>
                </c:pt>
                <c:pt idx="1">
                  <c:v>-816.05</c:v>
                </c:pt>
                <c:pt idx="2">
                  <c:v>-716.55</c:v>
                </c:pt>
                <c:pt idx="3">
                  <c:v>-617.04999999999995</c:v>
                </c:pt>
                <c:pt idx="4">
                  <c:v>-517.54999999999995</c:v>
                </c:pt>
                <c:pt idx="5">
                  <c:v>-418.05</c:v>
                </c:pt>
                <c:pt idx="6">
                  <c:v>-318.54999999999995</c:v>
                </c:pt>
                <c:pt idx="7">
                  <c:v>-219.04999999999995</c:v>
                </c:pt>
                <c:pt idx="8">
                  <c:v>-119.54999999999995</c:v>
                </c:pt>
                <c:pt idx="9">
                  <c:v>-20.050000000000068</c:v>
                </c:pt>
                <c:pt idx="10">
                  <c:v>79.449999999999932</c:v>
                </c:pt>
                <c:pt idx="11">
                  <c:v>178.95000000000005</c:v>
                </c:pt>
                <c:pt idx="12">
                  <c:v>278.45000000000005</c:v>
                </c:pt>
                <c:pt idx="13">
                  <c:v>377.95000000000005</c:v>
                </c:pt>
                <c:pt idx="14">
                  <c:v>477.45000000000005</c:v>
                </c:pt>
                <c:pt idx="15">
                  <c:v>576.95000000000005</c:v>
                </c:pt>
                <c:pt idx="16">
                  <c:v>676.45</c:v>
                </c:pt>
                <c:pt idx="17">
                  <c:v>775.94999999999982</c:v>
                </c:pt>
                <c:pt idx="18">
                  <c:v>875.44999999999982</c:v>
                </c:pt>
                <c:pt idx="19">
                  <c:v>974.94999999999982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0E-4B5C-99C4-76FCC9F48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39424"/>
        <c:axId val="198440000"/>
      </c:scatterChart>
      <c:valAx>
        <c:axId val="198439424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98440000"/>
        <c:crosses val="autoZero"/>
        <c:crossBetween val="midCat"/>
      </c:valAx>
      <c:valAx>
        <c:axId val="19844000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_(\€* #,##0.00_);_(\€* \(#,##0.00\);_(\€* \-??_);_(@_)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9843942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177120</xdr:rowOff>
    </xdr:from>
    <xdr:to>
      <xdr:col>11</xdr:col>
      <xdr:colOff>455750</xdr:colOff>
      <xdr:row>38</xdr:row>
      <xdr:rowOff>76200</xdr:rowOff>
    </xdr:to>
    <xdr:graphicFrame macro="">
      <xdr:nvGraphicFramePr>
        <xdr:cNvPr id="2" name="Grafic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40</xdr:row>
      <xdr:rowOff>119</xdr:rowOff>
    </xdr:from>
    <xdr:to>
      <xdr:col>11</xdr:col>
      <xdr:colOff>530338</xdr:colOff>
      <xdr:row>59</xdr:row>
      <xdr:rowOff>104774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4"/>
  <sheetViews>
    <sheetView tabSelected="1" zoomScale="130" zoomScaleNormal="130" workbookViewId="0">
      <selection activeCell="A11" sqref="A11"/>
    </sheetView>
  </sheetViews>
  <sheetFormatPr defaultRowHeight="14.4" x14ac:dyDescent="0.3"/>
  <cols>
    <col min="1" max="1" width="59.33203125" style="1" bestFit="1" customWidth="1"/>
    <col min="2" max="2" width="12.6640625" style="1" customWidth="1"/>
    <col min="3" max="3" width="9.109375" style="1" customWidth="1"/>
    <col min="4" max="4" width="4.33203125" style="2" customWidth="1"/>
    <col min="5" max="5" width="10.88671875" style="2" bestFit="1" customWidth="1"/>
    <col min="6" max="7" width="2" style="2" customWidth="1"/>
    <col min="8" max="8" width="10.6640625" style="2" bestFit="1" customWidth="1"/>
    <col min="9" max="1025" width="9.109375" style="1" customWidth="1"/>
  </cols>
  <sheetData>
    <row r="1" spans="1:8" x14ac:dyDescent="0.3">
      <c r="A1" s="35" t="s">
        <v>0</v>
      </c>
      <c r="B1" s="35"/>
      <c r="D1" s="35" t="s">
        <v>1</v>
      </c>
      <c r="E1" s="35"/>
      <c r="F1" s="35"/>
      <c r="G1" s="35"/>
      <c r="H1" s="35"/>
    </row>
    <row r="2" spans="1:8" x14ac:dyDescent="0.3">
      <c r="A2" s="3" t="s">
        <v>2</v>
      </c>
      <c r="B2" s="33">
        <v>0.25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x14ac:dyDescent="0.3">
      <c r="A3" s="3" t="s">
        <v>8</v>
      </c>
      <c r="B3" s="7">
        <v>0.9</v>
      </c>
      <c r="D3" s="8" t="s">
        <v>3</v>
      </c>
      <c r="E3" s="9">
        <f>B6</f>
        <v>4.0999999999999996</v>
      </c>
      <c r="F3" s="10" t="s">
        <v>5</v>
      </c>
      <c r="G3" s="10" t="s">
        <v>6</v>
      </c>
      <c r="H3" s="11">
        <f>B14</f>
        <v>915.55</v>
      </c>
    </row>
    <row r="4" spans="1:8" x14ac:dyDescent="0.3">
      <c r="A4" s="3" t="s">
        <v>9</v>
      </c>
      <c r="B4" s="33">
        <v>1</v>
      </c>
    </row>
    <row r="5" spans="1:8" x14ac:dyDescent="0.3">
      <c r="A5" s="12" t="s">
        <v>10</v>
      </c>
      <c r="B5" s="34">
        <v>1.95</v>
      </c>
      <c r="D5" s="35" t="s">
        <v>11</v>
      </c>
      <c r="E5" s="35"/>
      <c r="F5" s="35"/>
      <c r="G5" s="35"/>
      <c r="H5" s="35"/>
    </row>
    <row r="6" spans="1:8" x14ac:dyDescent="0.3">
      <c r="A6" s="20" t="s">
        <v>12</v>
      </c>
      <c r="B6" s="13">
        <f>SUM(B3:B4:B2:B5)</f>
        <v>4.0999999999999996</v>
      </c>
      <c r="C6" s="14"/>
      <c r="D6" s="4" t="s">
        <v>3</v>
      </c>
      <c r="E6" s="5" t="s">
        <v>13</v>
      </c>
      <c r="F6" s="5" t="s">
        <v>5</v>
      </c>
      <c r="G6" s="5"/>
      <c r="H6" s="6"/>
    </row>
    <row r="7" spans="1:8" x14ac:dyDescent="0.3">
      <c r="B7" s="15"/>
      <c r="D7" s="16" t="s">
        <v>3</v>
      </c>
      <c r="E7" s="17">
        <f>B8</f>
        <v>24</v>
      </c>
      <c r="F7" s="18" t="s">
        <v>5</v>
      </c>
      <c r="G7" s="18"/>
      <c r="H7" s="19"/>
    </row>
    <row r="8" spans="1:8" s="1" customFormat="1" x14ac:dyDescent="0.3">
      <c r="A8" s="20" t="s">
        <v>14</v>
      </c>
      <c r="B8" s="13">
        <v>24</v>
      </c>
    </row>
    <row r="9" spans="1:8" x14ac:dyDescent="0.3">
      <c r="B9" s="1" t="s">
        <v>15</v>
      </c>
      <c r="D9" s="36"/>
      <c r="E9" s="36"/>
      <c r="F9" s="36"/>
      <c r="G9" s="36"/>
      <c r="H9" s="36"/>
    </row>
    <row r="10" spans="1:8" ht="15" customHeight="1" x14ac:dyDescent="0.3">
      <c r="A10" s="35" t="s">
        <v>27</v>
      </c>
      <c r="B10" s="35"/>
      <c r="D10" s="21" t="s">
        <v>16</v>
      </c>
      <c r="E10" s="22">
        <f>H3/(E7-E3)</f>
        <v>46.007537688442213</v>
      </c>
      <c r="F10" s="37" t="s">
        <v>17</v>
      </c>
      <c r="G10" s="37"/>
      <c r="H10" s="37"/>
    </row>
    <row r="11" spans="1:8" x14ac:dyDescent="0.3">
      <c r="A11" s="3" t="s">
        <v>25</v>
      </c>
      <c r="B11" s="23">
        <v>800</v>
      </c>
      <c r="D11" s="24" t="s">
        <v>3</v>
      </c>
      <c r="E11" s="25">
        <f>E7*E10</f>
        <v>1104.1809045226132</v>
      </c>
      <c r="F11" s="37"/>
      <c r="G11" s="37"/>
      <c r="H11" s="37"/>
    </row>
    <row r="12" spans="1:8" ht="15.75" customHeight="1" x14ac:dyDescent="0.3">
      <c r="A12" s="3" t="s">
        <v>18</v>
      </c>
      <c r="B12" s="23">
        <v>60.55</v>
      </c>
    </row>
    <row r="13" spans="1:8" x14ac:dyDescent="0.3">
      <c r="A13" s="12" t="s">
        <v>24</v>
      </c>
      <c r="B13" s="23">
        <v>55</v>
      </c>
      <c r="D13" s="26"/>
    </row>
    <row r="14" spans="1:8" x14ac:dyDescent="0.3">
      <c r="A14" s="20" t="s">
        <v>26</v>
      </c>
      <c r="B14" s="27">
        <f>SUM(B11:B13)</f>
        <v>915.55</v>
      </c>
    </row>
  </sheetData>
  <mergeCells count="6">
    <mergeCell ref="A1:B1"/>
    <mergeCell ref="D1:H1"/>
    <mergeCell ref="D5:H5"/>
    <mergeCell ref="D9:H9"/>
    <mergeCell ref="A10:B10"/>
    <mergeCell ref="F10:H11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5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3"/>
  <sheetViews>
    <sheetView zoomScaleNormal="100" workbookViewId="0">
      <selection activeCell="A4" sqref="A4:A22"/>
    </sheetView>
  </sheetViews>
  <sheetFormatPr defaultRowHeight="14.4" x14ac:dyDescent="0.3"/>
  <cols>
    <col min="1" max="1" width="9.109375" style="2" customWidth="1"/>
    <col min="2" max="3" width="12.88671875" style="2" bestFit="1" customWidth="1"/>
    <col min="4" max="4" width="12.6640625" style="2" bestFit="1" customWidth="1"/>
    <col min="5" max="1025" width="9.109375" style="2" customWidth="1"/>
  </cols>
  <sheetData>
    <row r="1" spans="1:4" ht="45" customHeight="1" x14ac:dyDescent="0.3">
      <c r="B1" s="28" t="s">
        <v>19</v>
      </c>
      <c r="C1" s="28" t="s">
        <v>20</v>
      </c>
    </row>
    <row r="2" spans="1:4" x14ac:dyDescent="0.3">
      <c r="A2" s="2" t="s">
        <v>5</v>
      </c>
      <c r="B2" s="2" t="s">
        <v>21</v>
      </c>
      <c r="C2" s="2" t="s">
        <v>22</v>
      </c>
      <c r="D2" s="2" t="s">
        <v>23</v>
      </c>
    </row>
    <row r="3" spans="1:4" x14ac:dyDescent="0.3">
      <c r="A3" s="2">
        <v>0</v>
      </c>
      <c r="B3" s="29">
        <f>BEP!$B$6*'intervallo dati'!A3+BEP!$B$14</f>
        <v>915.55</v>
      </c>
      <c r="C3" s="29">
        <f>BEP!$E$7*'intervallo dati'!A3</f>
        <v>0</v>
      </c>
      <c r="D3" s="29">
        <f>(BEP!$B$8-BEP!$B$6)*A3-BEP!$H$3</f>
        <v>-915.55</v>
      </c>
    </row>
    <row r="4" spans="1:4" x14ac:dyDescent="0.3">
      <c r="A4" s="2">
        <f>A3+5</f>
        <v>5</v>
      </c>
      <c r="B4" s="29">
        <f>BEP!$B$6*'intervallo dati'!A4+BEP!$B$14</f>
        <v>936.05</v>
      </c>
      <c r="C4" s="29">
        <f>BEP!$E$7*'intervallo dati'!A4</f>
        <v>120</v>
      </c>
      <c r="D4" s="29">
        <f>(BEP!$B$8-BEP!$B$6)*A4-BEP!$H$3</f>
        <v>-816.05</v>
      </c>
    </row>
    <row r="5" spans="1:4" x14ac:dyDescent="0.3">
      <c r="A5" s="2">
        <f t="shared" ref="A5:A22" si="0">A4+5</f>
        <v>10</v>
      </c>
      <c r="B5" s="29">
        <f>BEP!$B$6*'intervallo dati'!A5+BEP!$B$14</f>
        <v>956.55</v>
      </c>
      <c r="C5" s="29">
        <f>BEP!$E$7*'intervallo dati'!A5</f>
        <v>240</v>
      </c>
      <c r="D5" s="29">
        <f>(BEP!$B$8-BEP!$B$6)*A5-BEP!$H$3</f>
        <v>-716.55</v>
      </c>
    </row>
    <row r="6" spans="1:4" x14ac:dyDescent="0.3">
      <c r="A6" s="2">
        <f t="shared" si="0"/>
        <v>15</v>
      </c>
      <c r="B6" s="29">
        <f>BEP!$B$6*'intervallo dati'!A6+BEP!$B$14</f>
        <v>977.05</v>
      </c>
      <c r="C6" s="29">
        <f>BEP!$E$7*'intervallo dati'!A6</f>
        <v>360</v>
      </c>
      <c r="D6" s="29">
        <f>(BEP!$B$8-BEP!$B$6)*A6-BEP!$H$3</f>
        <v>-617.04999999999995</v>
      </c>
    </row>
    <row r="7" spans="1:4" x14ac:dyDescent="0.3">
      <c r="A7" s="2">
        <f t="shared" si="0"/>
        <v>20</v>
      </c>
      <c r="B7" s="29">
        <f>BEP!$B$6*'intervallo dati'!A7+BEP!$B$14</f>
        <v>997.55</v>
      </c>
      <c r="C7" s="29">
        <f>BEP!$E$7*'intervallo dati'!A7</f>
        <v>480</v>
      </c>
      <c r="D7" s="29">
        <f>(BEP!$B$8-BEP!$B$6)*A7-BEP!$H$3</f>
        <v>-517.54999999999995</v>
      </c>
    </row>
    <row r="8" spans="1:4" x14ac:dyDescent="0.3">
      <c r="A8" s="2">
        <f t="shared" si="0"/>
        <v>25</v>
      </c>
      <c r="B8" s="29">
        <f>BEP!$B$6*'intervallo dati'!A8+BEP!$B$14</f>
        <v>1018.05</v>
      </c>
      <c r="C8" s="29">
        <f>BEP!$E$7*'intervallo dati'!A8</f>
        <v>600</v>
      </c>
      <c r="D8" s="29">
        <f>(BEP!$B$8-BEP!$B$6)*A8-BEP!$H$3</f>
        <v>-418.05</v>
      </c>
    </row>
    <row r="9" spans="1:4" x14ac:dyDescent="0.3">
      <c r="A9" s="2">
        <f t="shared" si="0"/>
        <v>30</v>
      </c>
      <c r="B9" s="29">
        <f>BEP!$B$6*'intervallo dati'!A9+BEP!$B$14</f>
        <v>1038.55</v>
      </c>
      <c r="C9" s="29">
        <f>BEP!$E$7*'intervallo dati'!A9</f>
        <v>720</v>
      </c>
      <c r="D9" s="29">
        <f>(BEP!$B$8-BEP!$B$6)*A9-BEP!$H$3</f>
        <v>-318.54999999999995</v>
      </c>
    </row>
    <row r="10" spans="1:4" x14ac:dyDescent="0.3">
      <c r="A10" s="2">
        <f t="shared" si="0"/>
        <v>35</v>
      </c>
      <c r="B10" s="29">
        <f>BEP!$B$6*'intervallo dati'!A10+BEP!$B$14</f>
        <v>1059.05</v>
      </c>
      <c r="C10" s="29">
        <f>BEP!$E$7*'intervallo dati'!A10</f>
        <v>840</v>
      </c>
      <c r="D10" s="29">
        <f>(BEP!$B$8-BEP!$B$6)*A10-BEP!$H$3</f>
        <v>-219.04999999999995</v>
      </c>
    </row>
    <row r="11" spans="1:4" x14ac:dyDescent="0.3">
      <c r="A11" s="2">
        <f t="shared" si="0"/>
        <v>40</v>
      </c>
      <c r="B11" s="29">
        <f>BEP!$B$6*'intervallo dati'!A11+BEP!$B$14</f>
        <v>1079.55</v>
      </c>
      <c r="C11" s="29">
        <f>BEP!$E$7*'intervallo dati'!A11</f>
        <v>960</v>
      </c>
      <c r="D11" s="29">
        <f>(BEP!$B$8-BEP!$B$6)*A11-BEP!$H$3</f>
        <v>-119.54999999999995</v>
      </c>
    </row>
    <row r="12" spans="1:4" x14ac:dyDescent="0.3">
      <c r="A12" s="2">
        <f t="shared" si="0"/>
        <v>45</v>
      </c>
      <c r="B12" s="29">
        <f>BEP!$B$6*'intervallo dati'!A12+BEP!$B$14</f>
        <v>1100.05</v>
      </c>
      <c r="C12" s="29">
        <f>BEP!$E$7*'intervallo dati'!A12</f>
        <v>1080</v>
      </c>
      <c r="D12" s="29">
        <f>(BEP!$B$8-BEP!$B$6)*A12-BEP!$H$3</f>
        <v>-20.050000000000068</v>
      </c>
    </row>
    <row r="13" spans="1:4" x14ac:dyDescent="0.3">
      <c r="A13" s="2">
        <f t="shared" si="0"/>
        <v>50</v>
      </c>
      <c r="B13" s="29">
        <f>BEP!$B$6*'intervallo dati'!A13+BEP!$B$14</f>
        <v>1120.55</v>
      </c>
      <c r="C13" s="29">
        <f>BEP!$E$7*'intervallo dati'!A13</f>
        <v>1200</v>
      </c>
      <c r="D13" s="29">
        <f>(BEP!$B$8-BEP!$B$6)*A13-BEP!$H$3</f>
        <v>79.449999999999932</v>
      </c>
    </row>
    <row r="14" spans="1:4" x14ac:dyDescent="0.3">
      <c r="A14" s="2">
        <f t="shared" si="0"/>
        <v>55</v>
      </c>
      <c r="B14" s="29">
        <f>BEP!$B$6*'intervallo dati'!A14+BEP!$B$14</f>
        <v>1141.05</v>
      </c>
      <c r="C14" s="29">
        <f>BEP!$E$7*'intervallo dati'!A14</f>
        <v>1320</v>
      </c>
      <c r="D14" s="29">
        <f>(BEP!$B$8-BEP!$B$6)*A14-BEP!$H$3</f>
        <v>178.95000000000005</v>
      </c>
    </row>
    <row r="15" spans="1:4" x14ac:dyDescent="0.3">
      <c r="A15" s="2">
        <f t="shared" si="0"/>
        <v>60</v>
      </c>
      <c r="B15" s="29">
        <f>BEP!$B$6*'intervallo dati'!A15+BEP!$B$14</f>
        <v>1161.55</v>
      </c>
      <c r="C15" s="29">
        <f>BEP!$E$7*'intervallo dati'!A15</f>
        <v>1440</v>
      </c>
      <c r="D15" s="29">
        <f>(BEP!$B$8-BEP!$B$6)*A15-BEP!$H$3</f>
        <v>278.45000000000005</v>
      </c>
    </row>
    <row r="16" spans="1:4" x14ac:dyDescent="0.3">
      <c r="A16" s="2">
        <f t="shared" si="0"/>
        <v>65</v>
      </c>
      <c r="B16" s="29">
        <f>BEP!$B$6*'intervallo dati'!A16+BEP!$B$14</f>
        <v>1182.05</v>
      </c>
      <c r="C16" s="29">
        <f>BEP!$E$7*'intervallo dati'!A16</f>
        <v>1560</v>
      </c>
      <c r="D16" s="29">
        <f>(BEP!$B$8-BEP!$B$6)*A16-BEP!$H$3</f>
        <v>377.95000000000005</v>
      </c>
    </row>
    <row r="17" spans="1:4" x14ac:dyDescent="0.3">
      <c r="A17" s="2">
        <f t="shared" si="0"/>
        <v>70</v>
      </c>
      <c r="B17" s="29">
        <f>BEP!$B$6*'intervallo dati'!A17+BEP!$B$14</f>
        <v>1202.55</v>
      </c>
      <c r="C17" s="29">
        <f>BEP!$E$7*'intervallo dati'!A17</f>
        <v>1680</v>
      </c>
      <c r="D17" s="29">
        <f>(BEP!$B$8-BEP!$B$6)*A17-BEP!$H$3</f>
        <v>477.45000000000005</v>
      </c>
    </row>
    <row r="18" spans="1:4" x14ac:dyDescent="0.3">
      <c r="A18" s="2">
        <f t="shared" si="0"/>
        <v>75</v>
      </c>
      <c r="B18" s="29">
        <f>BEP!$B$6*'intervallo dati'!A18+BEP!$B$14</f>
        <v>1223.05</v>
      </c>
      <c r="C18" s="29">
        <f>BEP!$E$7*'intervallo dati'!A18</f>
        <v>1800</v>
      </c>
      <c r="D18" s="29">
        <f>(BEP!$B$8-BEP!$B$6)*A18-BEP!$H$3</f>
        <v>576.95000000000005</v>
      </c>
    </row>
    <row r="19" spans="1:4" x14ac:dyDescent="0.3">
      <c r="A19" s="2">
        <f t="shared" si="0"/>
        <v>80</v>
      </c>
      <c r="B19" s="29">
        <f>BEP!$B$6*'intervallo dati'!A19+BEP!$B$14</f>
        <v>1243.55</v>
      </c>
      <c r="C19" s="29">
        <f>BEP!$E$7*'intervallo dati'!A19</f>
        <v>1920</v>
      </c>
      <c r="D19" s="29">
        <f>(BEP!$B$8-BEP!$B$6)*A19-BEP!$H$3</f>
        <v>676.45</v>
      </c>
    </row>
    <row r="20" spans="1:4" x14ac:dyDescent="0.3">
      <c r="A20" s="2">
        <f t="shared" si="0"/>
        <v>85</v>
      </c>
      <c r="B20" s="29">
        <f>BEP!$B$6*'intervallo dati'!A20+BEP!$B$14</f>
        <v>1264.05</v>
      </c>
      <c r="C20" s="29">
        <f>BEP!$E$7*'intervallo dati'!A20</f>
        <v>2040</v>
      </c>
      <c r="D20" s="29">
        <f>(BEP!$B$8-BEP!$B$6)*A20-BEP!$H$3</f>
        <v>775.94999999999982</v>
      </c>
    </row>
    <row r="21" spans="1:4" x14ac:dyDescent="0.3">
      <c r="A21" s="2">
        <f t="shared" si="0"/>
        <v>90</v>
      </c>
      <c r="B21" s="29">
        <f>BEP!$B$6*'intervallo dati'!A21+BEP!$B$14</f>
        <v>1284.55</v>
      </c>
      <c r="C21" s="29">
        <f>BEP!$E$7*'intervallo dati'!A21</f>
        <v>2160</v>
      </c>
      <c r="D21" s="29">
        <f>(BEP!$B$8-BEP!$B$6)*A21-BEP!$H$3</f>
        <v>875.44999999999982</v>
      </c>
    </row>
    <row r="22" spans="1:4" x14ac:dyDescent="0.3">
      <c r="A22" s="2">
        <f t="shared" si="0"/>
        <v>95</v>
      </c>
      <c r="B22" s="29">
        <f>BEP!$B$6*'intervallo dati'!A22+BEP!$B$14</f>
        <v>1305.05</v>
      </c>
      <c r="C22" s="29">
        <f>BEP!$E$7*'intervallo dati'!A22</f>
        <v>2280</v>
      </c>
      <c r="D22" s="29">
        <f>(BEP!$B$8-BEP!$B$6)*A22-BEP!$H$3</f>
        <v>974.94999999999982</v>
      </c>
    </row>
    <row r="23" spans="1:4" x14ac:dyDescent="0.3">
      <c r="A23" s="30">
        <f>BEP!E10</f>
        <v>46.007537688442213</v>
      </c>
      <c r="B23" s="31">
        <f>BEP!$B$6*'intervallo dati'!A23+BEP!$B$14</f>
        <v>1104.180904522613</v>
      </c>
      <c r="C23" s="31">
        <f>BEP!$E$7*'intervallo dati'!A23</f>
        <v>1104.1809045226132</v>
      </c>
      <c r="D23" s="32">
        <f>(BEP!$B$8-BEP!$B$6)*A23-BEP!$H$3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77033CE27BBB48A829F9ABF61916FC" ma:contentTypeVersion="6" ma:contentTypeDescription="Creare un nuovo documento." ma:contentTypeScope="" ma:versionID="0ee2c9d5a0e5ea0029ddecdd0e3d9b09">
  <xsd:schema xmlns:xsd="http://www.w3.org/2001/XMLSchema" xmlns:xs="http://www.w3.org/2001/XMLSchema" xmlns:p="http://schemas.microsoft.com/office/2006/metadata/properties" xmlns:ns2="41377031-7c71-409a-9874-635884c9c822" targetNamespace="http://schemas.microsoft.com/office/2006/metadata/properties" ma:root="true" ma:fieldsID="6c51a61990e3e47d1762759aeb1bb57b" ns2:_="">
    <xsd:import namespace="41377031-7c71-409a-9874-635884c9c8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77031-7c71-409a-9874-635884c9c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00EBA-A9D9-4ECD-BE4C-399FB6FD0D6E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41377031-7c71-409a-9874-635884c9c82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66403A-E165-4CF5-BD2A-9E5A70B28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765D3-F5DA-4B40-8BCD-A5DCC5CAB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77031-7c71-409a-9874-635884c9c8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BEP</vt:lpstr>
      <vt:lpstr>intervallo dati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Maurizio Giraldi</dc:creator>
  <cp:keywords/>
  <dc:description/>
  <cp:lastModifiedBy>Maurizio Giraldi</cp:lastModifiedBy>
  <cp:revision>2</cp:revision>
  <cp:lastPrinted>2023-06-18T09:20:01Z</cp:lastPrinted>
  <dcterms:created xsi:type="dcterms:W3CDTF">2018-04-30T14:57:04Z</dcterms:created>
  <dcterms:modified xsi:type="dcterms:W3CDTF">2023-06-18T09:20:18Z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ContentTypeId">
    <vt:lpwstr>0x010100B677033CE27BBB48A829F9ABF61916FC</vt:lpwstr>
  </property>
</Properties>
</file>